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9B17AA17-8864-4846-B529-C21983E8C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E41" i="1" l="1"/>
  <c r="C37" i="1"/>
  <c r="C36" i="1"/>
  <c r="C35" i="1"/>
  <c r="F29" i="1"/>
  <c r="F23" i="1"/>
  <c r="F14" i="1"/>
  <c r="F28" i="1"/>
  <c r="F27" i="1"/>
  <c r="F20" i="1"/>
  <c r="F17" i="1"/>
  <c r="F16" i="1"/>
  <c r="F15" i="1"/>
  <c r="F13" i="1"/>
  <c r="F11" i="1"/>
  <c r="F7" i="1"/>
  <c r="D41" i="1"/>
  <c r="F41" i="1"/>
  <c r="G41" i="1"/>
  <c r="E58" i="1"/>
  <c r="C41" i="1" l="1"/>
  <c r="H41" i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<sst xmlns="http://schemas.openxmlformats.org/spreadsheetml/2006/main" count="49" uniqueCount="42">
  <si>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</si>
  <si>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</si>
  <si>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</si>
  <si>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</si>
  <si>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</si>
  <si>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</si>
  <si>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</si>
  <si>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</si>
  <si>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</si>
  <si>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</si>
  <si>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</si>
  <si>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24.09.2021.godine iz sredstava RFZO-a        </t>
  </si>
  <si>
    <t xml:space="preserve"> Specifikacija plaćanja po dobavljačima na da   24.09.2021.-direktno plaćanje lekovi,somatulin  i energenti  </t>
  </si>
  <si>
    <t xml:space="preserve">           Specifikacija plaćanja po dobavljačima na dan  24.09.2021-direktno placanje sanitetski </t>
  </si>
  <si>
    <t>Specifikacija plaćanja po dobavljačima na dan  24.09.2021.godine iz sredstava participacije, refakcije....</t>
  </si>
  <si>
    <t>Univerzitet  u Kragujevcu</t>
  </si>
  <si>
    <t>Poljoseme Osecina</t>
  </si>
  <si>
    <t xml:space="preserve">Fiskal </t>
  </si>
  <si>
    <t>Osaka</t>
  </si>
  <si>
    <t xml:space="preserve">MM Tehno </t>
  </si>
  <si>
    <t>Telekom</t>
  </si>
  <si>
    <t>Una</t>
  </si>
  <si>
    <t>MTS Supernova</t>
  </si>
  <si>
    <t>ZZJZ</t>
  </si>
  <si>
    <t xml:space="preserve">Remondis </t>
  </si>
  <si>
    <t>PSC Vukovic</t>
  </si>
  <si>
    <t>JKP Osecina</t>
  </si>
  <si>
    <t xml:space="preserve">Frigo servis </t>
  </si>
  <si>
    <t>AB Soft</t>
  </si>
  <si>
    <t>Dunav auto</t>
  </si>
  <si>
    <t>Ćira</t>
  </si>
  <si>
    <t>Alfanum doo</t>
  </si>
  <si>
    <t>La fantana</t>
  </si>
  <si>
    <t>Infolab</t>
  </si>
  <si>
    <t>Insitut dr Dragomir K</t>
  </si>
  <si>
    <t>Heliant doo</t>
  </si>
  <si>
    <t>Messer</t>
  </si>
  <si>
    <t>Kompanija Dunav doo</t>
  </si>
  <si>
    <t>Phoenix pharma</t>
  </si>
  <si>
    <t xml:space="preserve">Vega </t>
  </si>
  <si>
    <t xml:space="preserve">Farmalogist  </t>
  </si>
  <si>
    <t>Yunycom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</si>
</sst>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34" zoomScaleNormal="100" workbookViewId="0">
      <selection activeCell="L61" sqref="L6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/>
      <c r="G6" s="6">
        <v>19250</v>
      </c>
      <c r="H6" s="6"/>
    </row>
    <row r="7" spans="2:8" x14ac:dyDescent="0.25">
      <c r="B7" s="5" t="s">
        <v>16</v>
      </c>
      <c r="C7" s="6"/>
      <c r="D7" s="6"/>
      <c r="E7" s="6"/>
      <c r="F7" s="6">
        <f>1638+2098</f>
        <v>3736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v>33050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588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12510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f>25112.72+1207+17957.12+478.8+478.8+18404.89+1207+6771.84+1207+478.8+1627.1+1627.1+24517.31+1627.1+6771.78</f>
        <v>109474.36000000002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19398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>
        <f>2639.39*2</f>
        <v>5278.78</v>
      </c>
      <c r="G13" s="6"/>
      <c r="H13" s="6"/>
    </row>
    <row r="14" spans="2:8" x14ac:dyDescent="0.25">
      <c r="B14" s="7" t="s">
        <v>23</v>
      </c>
      <c r="C14" s="6"/>
      <c r="D14" s="6"/>
      <c r="E14" s="6"/>
      <c r="F14" s="6">
        <f>1200+1800+4800</f>
        <v>7800</v>
      </c>
      <c r="G14" s="6"/>
      <c r="H14" s="6"/>
    </row>
    <row r="15" spans="2:8" x14ac:dyDescent="0.25">
      <c r="B15" s="7" t="s">
        <v>24</v>
      </c>
      <c r="C15" s="6"/>
      <c r="D15" s="6"/>
      <c r="E15" s="6"/>
      <c r="F15" s="6">
        <f>47256+45672+26376</f>
        <v>119304</v>
      </c>
      <c r="G15" s="6"/>
      <c r="H15" s="6"/>
    </row>
    <row r="16" spans="2:8" x14ac:dyDescent="0.25">
      <c r="B16" s="7" t="s">
        <v>25</v>
      </c>
      <c r="C16" s="6"/>
      <c r="D16" s="6"/>
      <c r="E16" s="6"/>
      <c r="F16" s="6">
        <f>19484.98+14175+47003.57+14456.49+5506.04</f>
        <v>100626.07999999999</v>
      </c>
      <c r="G16" s="6"/>
      <c r="H16" s="6"/>
    </row>
    <row r="17" spans="2:11" x14ac:dyDescent="0.25">
      <c r="B17" s="7" t="s">
        <v>26</v>
      </c>
      <c r="C17" s="6"/>
      <c r="D17" s="6"/>
      <c r="E17" s="6"/>
      <c r="F17" s="6">
        <f>16724.19+16760.7+558.26+44270.49+638.02+16800.57+16883.69</f>
        <v>112635.92000000001</v>
      </c>
      <c r="G17" s="6"/>
      <c r="H17" s="6"/>
    </row>
    <row r="18" spans="2:11" x14ac:dyDescent="0.25">
      <c r="B18" s="7" t="s">
        <v>27</v>
      </c>
      <c r="C18" s="6"/>
      <c r="D18" s="6"/>
      <c r="E18" s="6"/>
      <c r="F18" s="6">
        <v>37150</v>
      </c>
      <c r="G18" s="6"/>
      <c r="H18" s="6"/>
    </row>
    <row r="19" spans="2:11" x14ac:dyDescent="0.25">
      <c r="B19" s="7" t="s">
        <v>28</v>
      </c>
      <c r="C19" s="6"/>
      <c r="D19" s="6"/>
      <c r="E19" s="6"/>
      <c r="F19" s="6">
        <v>57319.91</v>
      </c>
      <c r="G19" s="6"/>
      <c r="H19" s="6"/>
    </row>
    <row r="20" spans="2:11" x14ac:dyDescent="0.25">
      <c r="B20" s="7" t="s">
        <v>29</v>
      </c>
      <c r="C20" s="6"/>
      <c r="D20" s="6"/>
      <c r="E20" s="6"/>
      <c r="F20" s="6">
        <f>4000*3</f>
        <v>12000</v>
      </c>
      <c r="G20" s="6"/>
      <c r="H20" s="6"/>
    </row>
    <row r="21" spans="2:11" x14ac:dyDescent="0.25">
      <c r="B21" s="7" t="s">
        <v>30</v>
      </c>
      <c r="C21" s="6"/>
      <c r="D21" s="6"/>
      <c r="E21" s="6"/>
      <c r="F21" s="6">
        <v>1270</v>
      </c>
      <c r="G21" s="6"/>
      <c r="H21" s="6"/>
      <c r="K21" s="1"/>
    </row>
    <row r="22" spans="2:11" x14ac:dyDescent="0.25">
      <c r="B22" s="7" t="s">
        <v>37</v>
      </c>
      <c r="C22" s="6"/>
      <c r="D22" s="6"/>
      <c r="E22" s="6"/>
      <c r="F22" s="6">
        <v>5097.8599999999997</v>
      </c>
      <c r="G22" s="6"/>
      <c r="H22" s="6"/>
      <c r="K22" s="1"/>
    </row>
    <row r="23" spans="2:11" x14ac:dyDescent="0.25">
      <c r="B23" s="7" t="s">
        <v>31</v>
      </c>
      <c r="C23" s="6"/>
      <c r="D23" s="6"/>
      <c r="E23" s="6"/>
      <c r="F23" s="6">
        <f>705.48+705.51</f>
        <v>1410.99</v>
      </c>
      <c r="G23" s="6"/>
      <c r="H23" s="6"/>
    </row>
    <row r="24" spans="2:11" x14ac:dyDescent="0.25">
      <c r="B24" s="7" t="s">
        <v>32</v>
      </c>
      <c r="C24" s="6"/>
      <c r="D24" s="6"/>
      <c r="E24" s="6"/>
      <c r="F24" s="6">
        <v>3398.24</v>
      </c>
      <c r="G24" s="6"/>
      <c r="H24" s="6"/>
    </row>
    <row r="25" spans="2:11" x14ac:dyDescent="0.25">
      <c r="B25" s="7" t="s">
        <v>33</v>
      </c>
      <c r="C25" s="6"/>
      <c r="D25" s="6"/>
      <c r="E25" s="6"/>
      <c r="F25" s="6">
        <v>21600</v>
      </c>
      <c r="G25" s="6"/>
      <c r="H25" s="6"/>
    </row>
    <row r="26" spans="2:11" x14ac:dyDescent="0.25">
      <c r="B26" s="7" t="s">
        <v>34</v>
      </c>
      <c r="C26" s="6"/>
      <c r="D26" s="6"/>
      <c r="E26" s="6"/>
      <c r="F26" s="6">
        <v>1800</v>
      </c>
      <c r="G26" s="6"/>
      <c r="H26" s="6"/>
      <c r="K26" s="1"/>
    </row>
    <row r="27" spans="2:11" x14ac:dyDescent="0.25">
      <c r="B27" s="7" t="s">
        <v>35</v>
      </c>
      <c r="C27" s="6"/>
      <c r="D27" s="6"/>
      <c r="E27" s="6"/>
      <c r="F27" s="6">
        <f>60000*2</f>
        <v>120000</v>
      </c>
      <c r="G27" s="6"/>
      <c r="H27" s="6"/>
      <c r="K27" s="1"/>
    </row>
    <row r="28" spans="2:11" x14ac:dyDescent="0.25">
      <c r="B28" s="7" t="s">
        <v>36</v>
      </c>
      <c r="C28" s="6"/>
      <c r="D28" s="6"/>
      <c r="E28" s="6"/>
      <c r="F28" s="6">
        <f>3385.2+3276</f>
        <v>6661.2</v>
      </c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792109.34</v>
      </c>
      <c r="G29" s="6">
        <f>SUM(G6:G28)</f>
        <v>19250</v>
      </c>
      <c r="H29" s="6">
        <f>SUM(C29:G29)</f>
        <v>811359.34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 t="s">
        <v>38</v>
      </c>
      <c r="C34" s="6">
        <v>125563.13</v>
      </c>
      <c r="D34" s="6"/>
      <c r="E34" s="6"/>
      <c r="F34" s="6"/>
      <c r="G34" s="6"/>
      <c r="H34" s="6"/>
    </row>
    <row r="35" spans="2:8" x14ac:dyDescent="0.25">
      <c r="B35" s="7" t="s">
        <v>38</v>
      </c>
      <c r="C35" s="6">
        <f>7752.8+8375.4</f>
        <v>16128.2</v>
      </c>
      <c r="D35" s="6"/>
      <c r="E35" s="6"/>
      <c r="F35" s="6"/>
      <c r="G35" s="6"/>
      <c r="H35" s="6"/>
    </row>
    <row r="36" spans="2:8" x14ac:dyDescent="0.25">
      <c r="B36" s="7" t="s">
        <v>39</v>
      </c>
      <c r="C36" s="6">
        <f>3968.8+10559.78</f>
        <v>14528.580000000002</v>
      </c>
      <c r="D36" s="6"/>
      <c r="E36" s="6"/>
      <c r="F36" s="6"/>
      <c r="G36" s="6"/>
      <c r="H36" s="6"/>
    </row>
    <row r="37" spans="2:8" x14ac:dyDescent="0.25">
      <c r="B37" s="7" t="s">
        <v>40</v>
      </c>
      <c r="C37" s="6">
        <f>13823.15+13933.92</f>
        <v>27757.07</v>
      </c>
      <c r="D37" s="6"/>
      <c r="E37" s="6"/>
      <c r="F37" s="6"/>
      <c r="G37" s="6"/>
      <c r="H37" s="6"/>
    </row>
    <row r="38" spans="2:8" x14ac:dyDescent="0.25">
      <c r="B38" s="7" t="s">
        <v>41</v>
      </c>
      <c r="C38" s="6"/>
      <c r="D38" s="6">
        <v>32427.599999999999</v>
      </c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183976.98000000004</v>
      </c>
      <c r="D41" s="6">
        <f t="shared" ref="D41:G41" si="0">SUM(D34:D40)</f>
        <v>32427.599999999999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216404.58000000005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183976.98000000004</v>
      </c>
      <c r="D61" s="11">
        <f>D29+D58+D49</f>
        <v>0</v>
      </c>
      <c r="E61" s="11">
        <f>E29+E58+E41</f>
        <v>0</v>
      </c>
      <c r="F61" s="11">
        <f>F29+F58+F41</f>
        <v>792109.34</v>
      </c>
      <c r="G61" s="11">
        <f>G29+G58</f>
        <v>19250</v>
      </c>
      <c r="H61" s="11">
        <f>H29+H66+H58+H41+H49</f>
        <v>1027763.92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2021-09-27T08:01:44Z</dcterms:modified>
</cp:coreProperties>
</file>